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40" activeTab="0"/>
  </bookViews>
  <sheets>
    <sheet name="стр.1" sheetId="1" r:id="rId1"/>
    <sheet name="приложение к плану" sheetId="2" r:id="rId2"/>
  </sheets>
  <definedNames>
    <definedName name="_xlnm.Print_Area" localSheetId="0">'стр.1'!$A$1:$FE$27</definedName>
  </definedNames>
  <calcPr fullCalcOnLoad="1"/>
</workbook>
</file>

<file path=xl/sharedStrings.xml><?xml version="1.0" encoding="utf-8"?>
<sst xmlns="http://schemas.openxmlformats.org/spreadsheetml/2006/main" count="124" uniqueCount="92">
  <si>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</si>
  <si>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</si>
  <si>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</si>
  <si>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</si>
  <si>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</si>
  <si>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</si>
  <si>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</si>
  <si>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</si>
  <si>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</si>
  <si>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</si>
  <si>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</si>
  <si>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</si>
  <si>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</si>
  <si>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</si>
  <si>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</si>
  <si>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</si>
  <si>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</si>
  <si>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</si>
  <si>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</si>
  <si>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</si>
  <si>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</si>
  <si>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</si>
  <si>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</si>
  <si>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</si>
  <si>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</si>
  <si>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</si>
  <si>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</si>
  <si>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</si>
  <si>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Приложение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</si>
  <si>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</si>
  <si>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</si>
  <si>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</si>
  <si>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</si>
  <si>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</si>
  <si>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</si>
  <si>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</si>
  <si>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</si>
  <si>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ОАО "Де-Кастринская  ТЭЦ"</t>
  </si>
  <si>
    <t>682429,  Хабаровский  край,  Ульчский  район,  п.Де-Кастри,  ул.Советская  3б</t>
  </si>
  <si>
    <t xml:space="preserve">8-42-151-57-0-10,  8 - 42-151 - </t>
  </si>
  <si>
    <t>dekastri_tec@mail.ru</t>
  </si>
  <si>
    <t>2719009060</t>
  </si>
  <si>
    <t>271901001</t>
  </si>
  <si>
    <t>08250000003</t>
  </si>
  <si>
    <t>40.10</t>
  </si>
  <si>
    <t>4010030</t>
  </si>
  <si>
    <t>соответствие  техническому  заданию  заказчика</t>
  </si>
  <si>
    <t>796</t>
  </si>
  <si>
    <t>штука</t>
  </si>
  <si>
    <t>08000000</t>
  </si>
  <si>
    <t xml:space="preserve">     Хабаровский  край</t>
  </si>
  <si>
    <t>нет</t>
  </si>
  <si>
    <t>открытый  запрос  предложений</t>
  </si>
  <si>
    <t>П Л А Н</t>
  </si>
  <si>
    <t>Поставка  материалов  на  проведение  регламентных  работ  на  ГПЭА  № 1</t>
  </si>
  <si>
    <t>Сведения
о начальной (максимальной)
цене договора
(цене лота),  руб.</t>
  </si>
  <si>
    <t>Поставка  материалов  на  проведение  регламентных  работ  на  ГПЭА  № 2</t>
  </si>
  <si>
    <t>Поставка  материалов  на  проведение  регламентных  работ  на  ГПЭА  № 3</t>
  </si>
  <si>
    <t>13</t>
  </si>
  <si>
    <t>к  положению  о  закупках  ОАО  "Де-Кастринская  ТЭЦ"</t>
  </si>
  <si>
    <t>Генеральный   директор             Кожевников  Юрий  Иванович</t>
  </si>
  <si>
    <t xml:space="preserve">год </t>
  </si>
  <si>
    <t>2014</t>
  </si>
  <si>
    <t>01.01.2014</t>
  </si>
  <si>
    <t>31.12.2014</t>
  </si>
  <si>
    <t>Природный газ</t>
  </si>
  <si>
    <t>Транспортировка тепловой энергии</t>
  </si>
  <si>
    <t>заложено в расчетные мат-лы на тарифы на 2014 г</t>
  </si>
  <si>
    <t>Услуги связи</t>
  </si>
  <si>
    <t>по анализу за 1 полугодие 2013 г</t>
  </si>
  <si>
    <t>26 счет</t>
  </si>
  <si>
    <t>20 счет</t>
  </si>
  <si>
    <t>по сетевому мегафон</t>
  </si>
  <si>
    <t>за год</t>
  </si>
  <si>
    <t>всего в план на 2014 г</t>
  </si>
  <si>
    <t>по 10 тыс в месяц</t>
  </si>
  <si>
    <t>пофакту 2013 г</t>
  </si>
  <si>
    <t>в декабре 12 г</t>
  </si>
  <si>
    <t>ГПЭС</t>
  </si>
  <si>
    <t>Обеспечение програмного сопров 1с</t>
  </si>
  <si>
    <t>апреля</t>
  </si>
  <si>
    <t>масло моторное</t>
  </si>
  <si>
    <t>антифриз</t>
  </si>
  <si>
    <t>кол-во</t>
  </si>
  <si>
    <t>сумма</t>
  </si>
  <si>
    <t>цена</t>
  </si>
  <si>
    <t>списано за 1 полугодие 2013 г</t>
  </si>
  <si>
    <t>диз топливо</t>
  </si>
  <si>
    <t>включить в план</t>
  </si>
  <si>
    <t>итого</t>
  </si>
  <si>
    <t>(дополнительно)</t>
  </si>
  <si>
    <t>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</si>
</sst>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6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43" fontId="3" fillId="0" borderId="16" xfId="6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textRotation="90" wrapText="1"/>
    </xf>
    <xf numFmtId="49" fontId="1" fillId="0" borderId="14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1" fillId="0" borderId="17" xfId="42" applyNumberForma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20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kastri_tec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zoomScaleSheetLayoutView="100" zoomScalePageLayoutView="0" workbookViewId="0" topLeftCell="G1">
      <pane ySplit="285" topLeftCell="A18" activePane="bottomLeft" state="split"/>
      <selection pane="topLeft" activeCell="A1" sqref="A1"/>
      <selection pane="bottomLeft" activeCell="G1" sqref="A1:FE27"/>
    </sheetView>
  </sheetViews>
  <sheetFormatPr defaultColWidth="0.875" defaultRowHeight="12.75"/>
  <cols>
    <col min="1" max="34" width="0.875" style="2" customWidth="1"/>
    <col min="35" max="35" width="13.125" style="2" customWidth="1"/>
    <col min="36" max="50" width="0.875" style="2" customWidth="1"/>
    <col min="51" max="51" width="7.625" style="2" customWidth="1"/>
    <col min="52" max="84" width="0.875" style="2" customWidth="1"/>
    <col min="85" max="85" width="4.00390625" style="2" customWidth="1"/>
    <col min="86" max="88" width="0.875" style="2" customWidth="1"/>
    <col min="89" max="89" width="9.00390625" style="2" customWidth="1"/>
    <col min="90" max="107" width="0.875" style="2" customWidth="1"/>
    <col min="108" max="108" width="2.125" style="2" customWidth="1"/>
    <col min="109" max="16384" width="0.875" style="2" customWidth="1"/>
  </cols>
  <sheetData>
    <row r="1" ht="12.75">
      <c r="EC1" s="2" t="s">
        <v>28</v>
      </c>
    </row>
    <row r="2" spans="133:161" ht="12" customHeight="1">
      <c r="EC2" s="22" t="s">
        <v>59</v>
      </c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133:161" ht="12" customHeight="1"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ht="12" customHeight="1"/>
    <row r="5" spans="1:161" s="6" customFormat="1" ht="16.5">
      <c r="A5" s="68" t="s">
        <v>53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</row>
    <row r="6" spans="1:161" s="6" customFormat="1" ht="16.5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</row>
    <row r="7" spans="61:94" s="1" customFormat="1" ht="15.75">
      <c r="BI7" s="7" t="s">
        <v>27</v>
      </c>
      <c r="BJ7" s="34" t="s">
        <v>62</v>
      </c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69" t="s">
        <v>61</v>
      </c>
      <c r="BV7" s="69"/>
      <c r="BW7" s="69"/>
      <c r="BX7" s="69"/>
      <c r="BY7" s="69"/>
      <c r="BZ7" s="69"/>
      <c r="CA7" s="69"/>
      <c r="CB7" s="69"/>
      <c r="CC7" s="69"/>
      <c r="CD7" s="69"/>
      <c r="CE7" s="70" t="s">
        <v>90</v>
      </c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</row>
    <row r="9" spans="1:161" s="1" customFormat="1" ht="15.75">
      <c r="A9" s="5"/>
      <c r="B9" s="54" t="s">
        <v>20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5"/>
      <c r="BB9" s="5"/>
      <c r="BC9" s="71" t="s">
        <v>37</v>
      </c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2"/>
    </row>
    <row r="10" spans="1:161" s="1" customFormat="1" ht="15.75">
      <c r="A10" s="5"/>
      <c r="B10" s="54" t="s">
        <v>21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5"/>
      <c r="BB10" s="5"/>
      <c r="BC10" s="56" t="s">
        <v>38</v>
      </c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1" customFormat="1" ht="15.75">
      <c r="A11" s="5"/>
      <c r="B11" s="54" t="s">
        <v>22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5"/>
      <c r="BB11" s="5"/>
      <c r="BC11" s="56" t="s">
        <v>39</v>
      </c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1" customFormat="1" ht="15.75">
      <c r="A12" s="5"/>
      <c r="B12" s="54" t="s">
        <v>23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5"/>
      <c r="BB12" s="5"/>
      <c r="BC12" s="67" t="s">
        <v>40</v>
      </c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s="1" customFormat="1" ht="15.75">
      <c r="A13" s="5"/>
      <c r="B13" s="54" t="s">
        <v>24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5"/>
      <c r="BB13" s="5"/>
      <c r="BC13" s="56" t="s">
        <v>41</v>
      </c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1" customFormat="1" ht="15.75">
      <c r="A14" s="5"/>
      <c r="B14" s="54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5"/>
      <c r="BB14" s="5"/>
      <c r="BC14" s="56" t="s">
        <v>42</v>
      </c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1" customFormat="1" ht="15.75">
      <c r="A15" s="5"/>
      <c r="B15" s="54" t="s">
        <v>26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5"/>
      <c r="BB15" s="5"/>
      <c r="BC15" s="56" t="s">
        <v>43</v>
      </c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7" spans="1:161" s="4" customFormat="1" ht="24.75" customHeight="1">
      <c r="A17" s="36" t="s">
        <v>0</v>
      </c>
      <c r="B17" s="37"/>
      <c r="C17" s="37"/>
      <c r="D17" s="37"/>
      <c r="E17" s="37"/>
      <c r="F17" s="37"/>
      <c r="G17" s="37"/>
      <c r="H17" s="38"/>
      <c r="I17" s="36" t="s">
        <v>3</v>
      </c>
      <c r="J17" s="37"/>
      <c r="K17" s="37"/>
      <c r="L17" s="37"/>
      <c r="M17" s="37"/>
      <c r="N17" s="37"/>
      <c r="O17" s="37"/>
      <c r="P17" s="37"/>
      <c r="Q17" s="38"/>
      <c r="R17" s="36" t="s">
        <v>5</v>
      </c>
      <c r="S17" s="37"/>
      <c r="T17" s="37"/>
      <c r="U17" s="37"/>
      <c r="V17" s="37"/>
      <c r="W17" s="37"/>
      <c r="X17" s="37"/>
      <c r="Y17" s="37"/>
      <c r="Z17" s="38"/>
      <c r="AA17" s="45" t="s">
        <v>36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7"/>
      <c r="EC17" s="58" t="s">
        <v>15</v>
      </c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60"/>
      <c r="EO17" s="58" t="s">
        <v>16</v>
      </c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:161" s="4" customFormat="1" ht="74.25" customHeight="1">
      <c r="A18" s="39"/>
      <c r="B18" s="40"/>
      <c r="C18" s="40"/>
      <c r="D18" s="40"/>
      <c r="E18" s="40"/>
      <c r="F18" s="40"/>
      <c r="G18" s="40"/>
      <c r="H18" s="41"/>
      <c r="I18" s="39"/>
      <c r="J18" s="40"/>
      <c r="K18" s="40"/>
      <c r="L18" s="40"/>
      <c r="M18" s="40"/>
      <c r="N18" s="40"/>
      <c r="O18" s="40"/>
      <c r="P18" s="40"/>
      <c r="Q18" s="41"/>
      <c r="R18" s="39"/>
      <c r="S18" s="40"/>
      <c r="T18" s="40"/>
      <c r="U18" s="40"/>
      <c r="V18" s="40"/>
      <c r="W18" s="40"/>
      <c r="X18" s="40"/>
      <c r="Y18" s="40"/>
      <c r="Z18" s="41"/>
      <c r="AA18" s="58" t="s">
        <v>6</v>
      </c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0"/>
      <c r="AM18" s="58" t="s">
        <v>7</v>
      </c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0"/>
      <c r="BB18" s="45" t="s">
        <v>10</v>
      </c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7"/>
      <c r="BQ18" s="58" t="s">
        <v>11</v>
      </c>
      <c r="BR18" s="59"/>
      <c r="BS18" s="59"/>
      <c r="BT18" s="59"/>
      <c r="BU18" s="59"/>
      <c r="BV18" s="59"/>
      <c r="BW18" s="59"/>
      <c r="BX18" s="59"/>
      <c r="BY18" s="59"/>
      <c r="BZ18" s="59"/>
      <c r="CA18" s="60"/>
      <c r="CB18" s="45" t="s">
        <v>19</v>
      </c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7"/>
      <c r="CQ18" s="58" t="s">
        <v>55</v>
      </c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  <c r="DE18" s="45" t="s">
        <v>14</v>
      </c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7"/>
      <c r="EC18" s="64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6"/>
      <c r="EO18" s="61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3"/>
    </row>
    <row r="19" spans="1:161" s="4" customFormat="1" ht="86.25" customHeight="1">
      <c r="A19" s="42"/>
      <c r="B19" s="43"/>
      <c r="C19" s="43"/>
      <c r="D19" s="43"/>
      <c r="E19" s="43"/>
      <c r="F19" s="43"/>
      <c r="G19" s="43"/>
      <c r="H19" s="44"/>
      <c r="I19" s="42"/>
      <c r="J19" s="43"/>
      <c r="K19" s="43"/>
      <c r="L19" s="43"/>
      <c r="M19" s="43"/>
      <c r="N19" s="43"/>
      <c r="O19" s="43"/>
      <c r="P19" s="43"/>
      <c r="Q19" s="44"/>
      <c r="R19" s="42"/>
      <c r="S19" s="43"/>
      <c r="T19" s="43"/>
      <c r="U19" s="43"/>
      <c r="V19" s="43"/>
      <c r="W19" s="43"/>
      <c r="X19" s="43"/>
      <c r="Y19" s="43"/>
      <c r="Z19" s="44"/>
      <c r="AA19" s="61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3"/>
      <c r="AM19" s="61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3"/>
      <c r="BB19" s="49" t="s">
        <v>8</v>
      </c>
      <c r="BC19" s="49"/>
      <c r="BD19" s="49"/>
      <c r="BE19" s="49"/>
      <c r="BF19" s="49"/>
      <c r="BG19" s="49"/>
      <c r="BH19" s="49" t="s">
        <v>9</v>
      </c>
      <c r="BI19" s="49"/>
      <c r="BJ19" s="49"/>
      <c r="BK19" s="49"/>
      <c r="BL19" s="49"/>
      <c r="BM19" s="49"/>
      <c r="BN19" s="49"/>
      <c r="BO19" s="49"/>
      <c r="BP19" s="49"/>
      <c r="BQ19" s="61"/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49" t="s">
        <v>12</v>
      </c>
      <c r="CC19" s="49"/>
      <c r="CD19" s="49"/>
      <c r="CE19" s="49"/>
      <c r="CF19" s="49"/>
      <c r="CG19" s="49"/>
      <c r="CH19" s="49" t="s">
        <v>9</v>
      </c>
      <c r="CI19" s="49"/>
      <c r="CJ19" s="49"/>
      <c r="CK19" s="49"/>
      <c r="CL19" s="49"/>
      <c r="CM19" s="49"/>
      <c r="CN19" s="49"/>
      <c r="CO19" s="49"/>
      <c r="CP19" s="49"/>
      <c r="CQ19" s="61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3"/>
      <c r="DE19" s="31" t="s">
        <v>13</v>
      </c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 t="s">
        <v>18</v>
      </c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61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3"/>
      <c r="EO19" s="31" t="s">
        <v>17</v>
      </c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</row>
    <row r="20" spans="1:161" s="3" customFormat="1" ht="12">
      <c r="A20" s="35" t="s">
        <v>1</v>
      </c>
      <c r="B20" s="35"/>
      <c r="C20" s="35"/>
      <c r="D20" s="35"/>
      <c r="E20" s="35"/>
      <c r="F20" s="35"/>
      <c r="G20" s="35"/>
      <c r="H20" s="35"/>
      <c r="I20" s="35" t="s">
        <v>2</v>
      </c>
      <c r="J20" s="35"/>
      <c r="K20" s="35"/>
      <c r="L20" s="35"/>
      <c r="M20" s="35"/>
      <c r="N20" s="35"/>
      <c r="O20" s="35"/>
      <c r="P20" s="35"/>
      <c r="Q20" s="35"/>
      <c r="R20" s="35" t="s">
        <v>4</v>
      </c>
      <c r="S20" s="35"/>
      <c r="T20" s="35"/>
      <c r="U20" s="35"/>
      <c r="V20" s="35"/>
      <c r="W20" s="35"/>
      <c r="X20" s="35"/>
      <c r="Y20" s="35"/>
      <c r="Z20" s="35"/>
      <c r="AA20" s="32">
        <v>4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>
        <v>5</v>
      </c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>
        <v>6</v>
      </c>
      <c r="BC20" s="32"/>
      <c r="BD20" s="32"/>
      <c r="BE20" s="32"/>
      <c r="BF20" s="32"/>
      <c r="BG20" s="32"/>
      <c r="BH20" s="32">
        <v>7</v>
      </c>
      <c r="BI20" s="32"/>
      <c r="BJ20" s="32"/>
      <c r="BK20" s="32"/>
      <c r="BL20" s="32"/>
      <c r="BM20" s="32"/>
      <c r="BN20" s="32"/>
      <c r="BO20" s="32"/>
      <c r="BP20" s="32"/>
      <c r="BQ20" s="32">
        <v>8</v>
      </c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>
        <v>9</v>
      </c>
      <c r="CC20" s="32"/>
      <c r="CD20" s="32"/>
      <c r="CE20" s="32"/>
      <c r="CF20" s="32"/>
      <c r="CG20" s="32"/>
      <c r="CH20" s="32">
        <v>10</v>
      </c>
      <c r="CI20" s="32"/>
      <c r="CJ20" s="32"/>
      <c r="CK20" s="32"/>
      <c r="CL20" s="32"/>
      <c r="CM20" s="32"/>
      <c r="CN20" s="32"/>
      <c r="CO20" s="32"/>
      <c r="CP20" s="32"/>
      <c r="CQ20" s="32">
        <v>11</v>
      </c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>
        <v>12</v>
      </c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>
        <v>13</v>
      </c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51">
        <v>14</v>
      </c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3"/>
      <c r="EO20" s="32">
        <v>15</v>
      </c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9" customFormat="1" ht="32.25" customHeight="1">
      <c r="A21" s="24" t="s">
        <v>1</v>
      </c>
      <c r="B21" s="24"/>
      <c r="C21" s="24"/>
      <c r="D21" s="24"/>
      <c r="E21" s="24"/>
      <c r="F21" s="24"/>
      <c r="G21" s="24"/>
      <c r="H21" s="24"/>
      <c r="I21" s="24" t="s">
        <v>44</v>
      </c>
      <c r="J21" s="24"/>
      <c r="K21" s="24"/>
      <c r="L21" s="24"/>
      <c r="M21" s="24"/>
      <c r="N21" s="24"/>
      <c r="O21" s="24"/>
      <c r="P21" s="24"/>
      <c r="Q21" s="24"/>
      <c r="R21" s="24" t="s">
        <v>45</v>
      </c>
      <c r="S21" s="24"/>
      <c r="T21" s="24"/>
      <c r="U21" s="24"/>
      <c r="V21" s="24"/>
      <c r="W21" s="24"/>
      <c r="X21" s="24"/>
      <c r="Y21" s="24"/>
      <c r="Z21" s="24"/>
      <c r="AA21" s="29" t="s">
        <v>54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 t="s">
        <v>46</v>
      </c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4" t="s">
        <v>47</v>
      </c>
      <c r="BC21" s="24"/>
      <c r="BD21" s="24"/>
      <c r="BE21" s="24"/>
      <c r="BF21" s="24"/>
      <c r="BG21" s="24"/>
      <c r="BH21" s="29" t="s">
        <v>48</v>
      </c>
      <c r="BI21" s="29"/>
      <c r="BJ21" s="29"/>
      <c r="BK21" s="29"/>
      <c r="BL21" s="29"/>
      <c r="BM21" s="29"/>
      <c r="BN21" s="29"/>
      <c r="BO21" s="29"/>
      <c r="BP21" s="29"/>
      <c r="BQ21" s="23">
        <v>1</v>
      </c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4" t="s">
        <v>49</v>
      </c>
      <c r="CC21" s="24"/>
      <c r="CD21" s="24"/>
      <c r="CE21" s="24"/>
      <c r="CF21" s="24"/>
      <c r="CG21" s="24"/>
      <c r="CH21" s="25" t="s">
        <v>50</v>
      </c>
      <c r="CI21" s="26"/>
      <c r="CJ21" s="26"/>
      <c r="CK21" s="26"/>
      <c r="CL21" s="26"/>
      <c r="CM21" s="26"/>
      <c r="CN21" s="26"/>
      <c r="CO21" s="26"/>
      <c r="CP21" s="27"/>
      <c r="CQ21" s="28">
        <v>360000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4" t="s">
        <v>63</v>
      </c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 t="s">
        <v>64</v>
      </c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9" t="s">
        <v>52</v>
      </c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3" t="s">
        <v>51</v>
      </c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</row>
    <row r="22" spans="1:161" s="9" customFormat="1" ht="32.25" customHeight="1">
      <c r="A22" s="24" t="s">
        <v>2</v>
      </c>
      <c r="B22" s="24"/>
      <c r="C22" s="24"/>
      <c r="D22" s="24"/>
      <c r="E22" s="24"/>
      <c r="F22" s="24"/>
      <c r="G22" s="24"/>
      <c r="H22" s="24"/>
      <c r="I22" s="24" t="s">
        <v>44</v>
      </c>
      <c r="J22" s="24"/>
      <c r="K22" s="24"/>
      <c r="L22" s="24"/>
      <c r="M22" s="24"/>
      <c r="N22" s="24"/>
      <c r="O22" s="24"/>
      <c r="P22" s="24"/>
      <c r="Q22" s="24"/>
      <c r="R22" s="24" t="s">
        <v>45</v>
      </c>
      <c r="S22" s="24"/>
      <c r="T22" s="24"/>
      <c r="U22" s="24"/>
      <c r="V22" s="24"/>
      <c r="W22" s="24"/>
      <c r="X22" s="24"/>
      <c r="Y22" s="24"/>
      <c r="Z22" s="24"/>
      <c r="AA22" s="29" t="s">
        <v>56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 t="s">
        <v>46</v>
      </c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4" t="s">
        <v>47</v>
      </c>
      <c r="BC22" s="24"/>
      <c r="BD22" s="24"/>
      <c r="BE22" s="24"/>
      <c r="BF22" s="24"/>
      <c r="BG22" s="24"/>
      <c r="BH22" s="29" t="s">
        <v>48</v>
      </c>
      <c r="BI22" s="29"/>
      <c r="BJ22" s="29"/>
      <c r="BK22" s="29"/>
      <c r="BL22" s="29"/>
      <c r="BM22" s="29"/>
      <c r="BN22" s="29"/>
      <c r="BO22" s="29"/>
      <c r="BP22" s="29"/>
      <c r="BQ22" s="23">
        <v>1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4" t="s">
        <v>49</v>
      </c>
      <c r="CC22" s="24"/>
      <c r="CD22" s="24"/>
      <c r="CE22" s="24"/>
      <c r="CF22" s="24"/>
      <c r="CG22" s="24"/>
      <c r="CH22" s="25" t="s">
        <v>50</v>
      </c>
      <c r="CI22" s="26"/>
      <c r="CJ22" s="26"/>
      <c r="CK22" s="26"/>
      <c r="CL22" s="26"/>
      <c r="CM22" s="26"/>
      <c r="CN22" s="26"/>
      <c r="CO22" s="26"/>
      <c r="CP22" s="27"/>
      <c r="CQ22" s="28">
        <v>360000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4" t="s">
        <v>63</v>
      </c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 t="s">
        <v>64</v>
      </c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9" t="s">
        <v>52</v>
      </c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3" t="s">
        <v>51</v>
      </c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</row>
    <row r="23" spans="1:161" s="9" customFormat="1" ht="32.25" customHeight="1">
      <c r="A23" s="24" t="s">
        <v>4</v>
      </c>
      <c r="B23" s="24"/>
      <c r="C23" s="24"/>
      <c r="D23" s="24"/>
      <c r="E23" s="24"/>
      <c r="F23" s="24"/>
      <c r="G23" s="24"/>
      <c r="H23" s="24"/>
      <c r="I23" s="24" t="s">
        <v>44</v>
      </c>
      <c r="J23" s="24"/>
      <c r="K23" s="24"/>
      <c r="L23" s="24"/>
      <c r="M23" s="24"/>
      <c r="N23" s="24"/>
      <c r="O23" s="24"/>
      <c r="P23" s="24"/>
      <c r="Q23" s="24"/>
      <c r="R23" s="24" t="s">
        <v>45</v>
      </c>
      <c r="S23" s="24"/>
      <c r="T23" s="24"/>
      <c r="U23" s="24"/>
      <c r="V23" s="24"/>
      <c r="W23" s="24"/>
      <c r="X23" s="24"/>
      <c r="Y23" s="24"/>
      <c r="Z23" s="24"/>
      <c r="AA23" s="29" t="s">
        <v>57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 t="s">
        <v>46</v>
      </c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4" t="s">
        <v>47</v>
      </c>
      <c r="BC23" s="24"/>
      <c r="BD23" s="24"/>
      <c r="BE23" s="24"/>
      <c r="BF23" s="24"/>
      <c r="BG23" s="24"/>
      <c r="BH23" s="29" t="s">
        <v>48</v>
      </c>
      <c r="BI23" s="29"/>
      <c r="BJ23" s="29"/>
      <c r="BK23" s="29"/>
      <c r="BL23" s="29"/>
      <c r="BM23" s="29"/>
      <c r="BN23" s="29"/>
      <c r="BO23" s="29"/>
      <c r="BP23" s="29"/>
      <c r="BQ23" s="23">
        <v>1</v>
      </c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4" t="s">
        <v>49</v>
      </c>
      <c r="CC23" s="24"/>
      <c r="CD23" s="24"/>
      <c r="CE23" s="24"/>
      <c r="CF23" s="24"/>
      <c r="CG23" s="24"/>
      <c r="CH23" s="25" t="s">
        <v>50</v>
      </c>
      <c r="CI23" s="26"/>
      <c r="CJ23" s="26"/>
      <c r="CK23" s="26"/>
      <c r="CL23" s="26"/>
      <c r="CM23" s="26"/>
      <c r="CN23" s="26"/>
      <c r="CO23" s="26"/>
      <c r="CP23" s="27"/>
      <c r="CQ23" s="28">
        <v>717000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 t="s">
        <v>63</v>
      </c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 t="s">
        <v>64</v>
      </c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9" t="s">
        <v>52</v>
      </c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3" t="s">
        <v>51</v>
      </c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ht="3" customHeight="1"/>
    <row r="25" spans="1:150" s="1" customFormat="1" ht="15.75">
      <c r="A25" s="33" t="s">
        <v>60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J25" s="7" t="s">
        <v>32</v>
      </c>
      <c r="DK25" s="34" t="s">
        <v>91</v>
      </c>
      <c r="DL25" s="34"/>
      <c r="DM25" s="34"/>
      <c r="DN25" s="34"/>
      <c r="DO25" s="34"/>
      <c r="DP25" s="1" t="s">
        <v>32</v>
      </c>
      <c r="DS25" s="34" t="s">
        <v>80</v>
      </c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48">
        <v>20</v>
      </c>
      <c r="EM25" s="48"/>
      <c r="EN25" s="48"/>
      <c r="EO25" s="48"/>
      <c r="EP25" s="50" t="s">
        <v>58</v>
      </c>
      <c r="EQ25" s="50"/>
      <c r="ER25" s="50"/>
      <c r="ES25" s="50"/>
      <c r="ET25" s="1" t="s">
        <v>33</v>
      </c>
    </row>
    <row r="26" spans="1:149" s="8" customFormat="1" ht="13.5" customHeight="1">
      <c r="A26" s="73" t="s">
        <v>30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H26" s="30" t="s">
        <v>31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K26" s="30" t="s">
        <v>34</v>
      </c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</row>
    <row r="27" spans="86:108" s="1" customFormat="1" ht="18" customHeight="1">
      <c r="CH27" s="69" t="s">
        <v>35</v>
      </c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</row>
  </sheetData>
  <sheetProtection/>
  <mergeCells count="110">
    <mergeCell ref="CH27:DD27"/>
    <mergeCell ref="A26:CD26"/>
    <mergeCell ref="CH25:DD25"/>
    <mergeCell ref="CH26:DD26"/>
    <mergeCell ref="BC14:FE14"/>
    <mergeCell ref="BC15:FE15"/>
    <mergeCell ref="AA18:AL19"/>
    <mergeCell ref="AM20:BA20"/>
    <mergeCell ref="AM21:BA21"/>
    <mergeCell ref="DE18:EB18"/>
    <mergeCell ref="A5:FE5"/>
    <mergeCell ref="A6:FE6"/>
    <mergeCell ref="BJ7:BT7"/>
    <mergeCell ref="BU7:CD7"/>
    <mergeCell ref="CE7:CP7"/>
    <mergeCell ref="BC9:FE9"/>
    <mergeCell ref="B9:BA9"/>
    <mergeCell ref="EO20:FE20"/>
    <mergeCell ref="BH21:BP21"/>
    <mergeCell ref="BQ20:CA20"/>
    <mergeCell ref="BQ21:CA21"/>
    <mergeCell ref="BQ18:CA19"/>
    <mergeCell ref="CQ18:DD19"/>
    <mergeCell ref="BH19:BP19"/>
    <mergeCell ref="B15:BA15"/>
    <mergeCell ref="EO19:FE19"/>
    <mergeCell ref="EC17:EN19"/>
    <mergeCell ref="B10:BA10"/>
    <mergeCell ref="B11:BA11"/>
    <mergeCell ref="B12:BA12"/>
    <mergeCell ref="BC11:FE11"/>
    <mergeCell ref="CB18:CP18"/>
    <mergeCell ref="CB19:CG19"/>
    <mergeCell ref="BC10:FE10"/>
    <mergeCell ref="EP25:ES25"/>
    <mergeCell ref="EC20:EN20"/>
    <mergeCell ref="EC21:EN21"/>
    <mergeCell ref="B13:BA13"/>
    <mergeCell ref="BC13:FE13"/>
    <mergeCell ref="AM18:BA19"/>
    <mergeCell ref="DS25:EK25"/>
    <mergeCell ref="R20:Z20"/>
    <mergeCell ref="BB19:BG19"/>
    <mergeCell ref="B14:BA14"/>
    <mergeCell ref="R17:Z19"/>
    <mergeCell ref="BB18:BP18"/>
    <mergeCell ref="EL25:EO25"/>
    <mergeCell ref="CH19:CP19"/>
    <mergeCell ref="CB20:CG20"/>
    <mergeCell ref="CH20:CP20"/>
    <mergeCell ref="DE21:DQ21"/>
    <mergeCell ref="CH22:CP22"/>
    <mergeCell ref="CQ22:DD22"/>
    <mergeCell ref="EO21:FE21"/>
    <mergeCell ref="BH22:BP22"/>
    <mergeCell ref="A20:H20"/>
    <mergeCell ref="A17:H19"/>
    <mergeCell ref="I17:Q19"/>
    <mergeCell ref="I20:Q20"/>
    <mergeCell ref="AA20:AL20"/>
    <mergeCell ref="AA17:EB17"/>
    <mergeCell ref="BB20:BG20"/>
    <mergeCell ref="BH20:BP20"/>
    <mergeCell ref="BB21:BG21"/>
    <mergeCell ref="I21:Q21"/>
    <mergeCell ref="AA21:AL21"/>
    <mergeCell ref="R21:Z21"/>
    <mergeCell ref="A21:H21"/>
    <mergeCell ref="AM22:BA22"/>
    <mergeCell ref="BB22:BG22"/>
    <mergeCell ref="A25:CD25"/>
    <mergeCell ref="DK25:DO25"/>
    <mergeCell ref="CQ20:DD20"/>
    <mergeCell ref="A22:H22"/>
    <mergeCell ref="I22:Q22"/>
    <mergeCell ref="R22:Z22"/>
    <mergeCell ref="CB21:CG21"/>
    <mergeCell ref="CH21:CP21"/>
    <mergeCell ref="CQ21:DD21"/>
    <mergeCell ref="AA22:AL22"/>
    <mergeCell ref="DK26:ES26"/>
    <mergeCell ref="DR19:EB19"/>
    <mergeCell ref="DR20:EB20"/>
    <mergeCell ref="DR21:EB21"/>
    <mergeCell ref="DE22:DQ22"/>
    <mergeCell ref="DR22:EB22"/>
    <mergeCell ref="EC22:EN22"/>
    <mergeCell ref="EO22:FE22"/>
    <mergeCell ref="DE19:DQ19"/>
    <mergeCell ref="DE20:DQ20"/>
    <mergeCell ref="BQ22:CA22"/>
    <mergeCell ref="CB22:CG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EC2:FE3"/>
    <mergeCell ref="EO23:FE23"/>
    <mergeCell ref="CB23:CG23"/>
    <mergeCell ref="CH23:CP23"/>
    <mergeCell ref="CQ23:DD23"/>
    <mergeCell ref="DE23:DQ23"/>
    <mergeCell ref="DR23:EB23"/>
    <mergeCell ref="EC23:EN23"/>
    <mergeCell ref="BC12:FE12"/>
    <mergeCell ref="EO17:FE18"/>
  </mergeCells>
  <hyperlinks>
    <hyperlink ref="BC12" r:id="rId1" display="dekastri_tec@mail.ru"/>
  </hyperlinks>
  <printOptions/>
  <pageMargins left="0.5905511811023623" right="0.3937007874015748" top="0.7874015748031497" bottom="0.67" header="0.1968503937007874" footer="0.1968503937007874"/>
  <pageSetup horizontalDpi="600" verticalDpi="600" orientation="landscape" paperSize="9" scale="8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3.00390625" style="0" customWidth="1"/>
    <col min="2" max="2" width="12.75390625" style="0" bestFit="1" customWidth="1"/>
    <col min="3" max="3" width="14.625" style="0" customWidth="1"/>
    <col min="7" max="7" width="11.75390625" style="0" bestFit="1" customWidth="1"/>
  </cols>
  <sheetData>
    <row r="2" spans="1:3" ht="12.75">
      <c r="A2" t="s">
        <v>66</v>
      </c>
      <c r="B2" s="10">
        <v>3727200</v>
      </c>
      <c r="C2" t="s">
        <v>67</v>
      </c>
    </row>
    <row r="3" spans="1:3" ht="12.75">
      <c r="A3" t="s">
        <v>65</v>
      </c>
      <c r="B3" s="10">
        <v>42104100</v>
      </c>
      <c r="C3" t="s">
        <v>67</v>
      </c>
    </row>
    <row r="4" spans="1:2" ht="12.75">
      <c r="A4" t="s">
        <v>68</v>
      </c>
      <c r="B4" s="10">
        <v>171649.22</v>
      </c>
    </row>
    <row r="5" spans="1:3" ht="12.75">
      <c r="A5" t="s">
        <v>79</v>
      </c>
      <c r="B5" s="10">
        <f>12*10000</f>
        <v>120000</v>
      </c>
      <c r="C5" t="s">
        <v>75</v>
      </c>
    </row>
    <row r="6" spans="1:3" ht="12.75">
      <c r="A6" t="e">
        <f>'стр.1'!#REF!</f>
        <v>#REF!</v>
      </c>
      <c r="B6" s="10">
        <v>320000</v>
      </c>
      <c r="C6" t="s">
        <v>76</v>
      </c>
    </row>
    <row r="7" spans="1:2" ht="12.75">
      <c r="A7" t="e">
        <f>'стр.1'!#REF!</f>
        <v>#REF!</v>
      </c>
      <c r="B7" s="10"/>
    </row>
    <row r="8" spans="1:2" ht="12.75">
      <c r="A8" t="e">
        <f>'стр.1'!#REF!</f>
        <v>#REF!</v>
      </c>
      <c r="B8" s="10">
        <v>120000</v>
      </c>
    </row>
    <row r="9" spans="1:2" ht="12.75">
      <c r="A9" t="s">
        <v>78</v>
      </c>
      <c r="B9" s="10">
        <f>20381.6*12</f>
        <v>244579.19999999998</v>
      </c>
    </row>
    <row r="10" spans="2:7" ht="12.75">
      <c r="B10" s="12">
        <f>SUM(B8:B9)</f>
        <v>364579.19999999995</v>
      </c>
      <c r="E10" s="74" t="s">
        <v>88</v>
      </c>
      <c r="F10" s="75"/>
      <c r="G10" s="76"/>
    </row>
    <row r="11" spans="1:7" ht="12.75">
      <c r="A11" t="s">
        <v>86</v>
      </c>
      <c r="B11" s="10" t="s">
        <v>83</v>
      </c>
      <c r="C11" s="13" t="s">
        <v>84</v>
      </c>
      <c r="D11" t="s">
        <v>85</v>
      </c>
      <c r="E11" s="14" t="s">
        <v>83</v>
      </c>
      <c r="F11" s="15" t="s">
        <v>85</v>
      </c>
      <c r="G11" s="16" t="s">
        <v>84</v>
      </c>
    </row>
    <row r="12" spans="1:7" ht="12.75">
      <c r="A12" t="s">
        <v>81</v>
      </c>
      <c r="B12" s="10">
        <f>3272.4+2082</f>
        <v>5354.4</v>
      </c>
      <c r="C12" s="10">
        <f>466671.48+289390.06</f>
        <v>756061.54</v>
      </c>
      <c r="D12">
        <f>C12/B12</f>
        <v>141.20378380397432</v>
      </c>
      <c r="E12" s="14">
        <f>B12*2</f>
        <v>10708.8</v>
      </c>
      <c r="F12" s="15">
        <v>141.2</v>
      </c>
      <c r="G12" s="17">
        <f>E12*F12</f>
        <v>1512082.5599999998</v>
      </c>
    </row>
    <row r="13" spans="1:7" ht="12.75">
      <c r="A13" t="s">
        <v>82</v>
      </c>
      <c r="B13" s="10">
        <f>176.19+2449.146</f>
        <v>2625.3360000000002</v>
      </c>
      <c r="C13" s="10">
        <f>26441.49+275681.64</f>
        <v>302123.13</v>
      </c>
      <c r="D13">
        <f>C13/B13</f>
        <v>115.07979550046164</v>
      </c>
      <c r="E13" s="14">
        <f>B13*2</f>
        <v>5250.6720000000005</v>
      </c>
      <c r="F13" s="15">
        <v>115.08</v>
      </c>
      <c r="G13" s="17">
        <f>E13*F13</f>
        <v>604247.3337600001</v>
      </c>
    </row>
    <row r="14" spans="1:7" ht="12.75">
      <c r="A14" t="s">
        <v>87</v>
      </c>
      <c r="B14" s="10">
        <v>1864.87</v>
      </c>
      <c r="C14" s="10">
        <v>57020.51</v>
      </c>
      <c r="D14">
        <f>C14/B14</f>
        <v>30.576131312102188</v>
      </c>
      <c r="E14" s="14">
        <f>B14*2</f>
        <v>3729.74</v>
      </c>
      <c r="F14" s="15">
        <v>30.58</v>
      </c>
      <c r="G14" s="17">
        <f>F14*E14</f>
        <v>114055.44919999999</v>
      </c>
    </row>
    <row r="15" spans="1:7" ht="12.75">
      <c r="A15" t="s">
        <v>89</v>
      </c>
      <c r="B15" s="10"/>
      <c r="C15" s="10">
        <f>SUM(C12:C14)</f>
        <v>1115205.18</v>
      </c>
      <c r="E15" s="14"/>
      <c r="F15" s="15"/>
      <c r="G15" s="18">
        <f>SUM(G12:G14)</f>
        <v>2230385.34296</v>
      </c>
    </row>
    <row r="16" spans="2:7" ht="12.75">
      <c r="B16" s="10"/>
      <c r="C16" s="10"/>
      <c r="E16" s="19"/>
      <c r="F16" s="20"/>
      <c r="G16" s="21"/>
    </row>
    <row r="17" spans="2:7" ht="12.75">
      <c r="B17" s="10"/>
      <c r="C17" s="10"/>
      <c r="G17" s="10"/>
    </row>
    <row r="18" spans="2:3" ht="12.75">
      <c r="B18" s="10"/>
      <c r="C18" s="10"/>
    </row>
    <row r="19" spans="2:3" ht="12.75">
      <c r="B19" s="10"/>
      <c r="C19" s="10"/>
    </row>
    <row r="20" spans="2:3" ht="12.75">
      <c r="B20" s="10"/>
      <c r="C20" s="10"/>
    </row>
    <row r="21" ht="12.75">
      <c r="B21" s="10"/>
    </row>
    <row r="22" spans="1:2" ht="12.75">
      <c r="A22" t="s">
        <v>69</v>
      </c>
      <c r="B22" s="10"/>
    </row>
    <row r="23" spans="1:3" ht="12.75">
      <c r="A23" t="s">
        <v>68</v>
      </c>
      <c r="B23">
        <v>58801.22</v>
      </c>
      <c r="C23" t="s">
        <v>70</v>
      </c>
    </row>
    <row r="24" spans="2:3" ht="12.75">
      <c r="B24">
        <v>25223.39</v>
      </c>
      <c r="C24" t="s">
        <v>71</v>
      </c>
    </row>
    <row r="25" ht="12.75">
      <c r="B25" s="11">
        <f>SUM(B23:B24)</f>
        <v>84024.61</v>
      </c>
    </row>
    <row r="26" spans="2:3" ht="12.75">
      <c r="B26">
        <f>B25*2</f>
        <v>168049.22</v>
      </c>
      <c r="C26" t="s">
        <v>73</v>
      </c>
    </row>
    <row r="27" spans="2:3" ht="12.75">
      <c r="B27">
        <f>300*12</f>
        <v>3600</v>
      </c>
      <c r="C27" t="s">
        <v>72</v>
      </c>
    </row>
    <row r="28" spans="2:3" ht="12.75">
      <c r="B28">
        <f>B26+B27</f>
        <v>171649.22</v>
      </c>
      <c r="C28" t="s">
        <v>74</v>
      </c>
    </row>
    <row r="31" ht="12.75">
      <c r="A31" t="e">
        <f>A6</f>
        <v>#REF!</v>
      </c>
    </row>
    <row r="32" ht="12.75">
      <c r="B32">
        <v>51000</v>
      </c>
    </row>
    <row r="33" ht="12.75">
      <c r="B33">
        <v>57500</v>
      </c>
    </row>
    <row r="34" ht="12.75">
      <c r="B34">
        <v>99500</v>
      </c>
    </row>
    <row r="35" ht="12.75">
      <c r="B35">
        <v>58000</v>
      </c>
    </row>
    <row r="36" spans="2:3" ht="12.75">
      <c r="B36">
        <v>54000</v>
      </c>
      <c r="C36" t="s">
        <v>77</v>
      </c>
    </row>
    <row r="37" ht="12.75">
      <c r="B37">
        <f>SUM(B32:B36)</f>
        <v>320000</v>
      </c>
    </row>
  </sheetData>
  <sheetProtection/>
  <mergeCells count="1">
    <mergeCell ref="E10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Лещук</cp:lastModifiedBy>
  <cp:lastPrinted>2014-06-10T04:33:43Z</cp:lastPrinted>
  <dcterms:created xsi:type="dcterms:W3CDTF">2011-01-28T08:18:11Z</dcterms:created>
  <dcterms:modified xsi:type="dcterms:W3CDTF">2014-06-10T04:37:13Z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